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<sst xmlns="http://schemas.openxmlformats.org/spreadsheetml/2006/main" count="186" uniqueCount="93">
  <si>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</si>
  <si>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</si>
  <si>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</si>
  <si>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</si>
  <si>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</si>
  <si>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</si>
  <si>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</si>
  <si>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</si>
  <si>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</si>
  <si>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</si>
  <si>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</si>
  <si>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</si>
  <si>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</si>
  <si>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</si>
  <si>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</si>
  <si>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</si>
  <si>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</si>
  <si>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</si>
  <si>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</si>
  <si>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</si>
  <si>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</si>
  <si>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</si>
  <si>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</si>
  <si>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</si>
  <si>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</si>
  <si>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</si>
  <si>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</si>
  <si>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</si>
  <si>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</si>
  <si>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</si>
  <si>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</si>
  <si>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</si>
  <si>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</si>
  <si>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</si>
  <si>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</si>
  <si>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</si>
  <si>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</si>
  <si>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</si>
  <si>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</si>
  <si>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</si>
  <si>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</si>
  <si>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</si>
  <si>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</si>
  <si>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</si>
  <si>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</si>
  <si>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</si>
  <si>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</si>
  <si>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</si>
  <si>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</si>
  <si>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</si>
  <si>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</si>
  <si>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</si>
  <si>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</si>
  <si>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</si>
  <si>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</si>
  <si>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</si>
  <si>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</si>
  <si>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</si>
  <si>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</si>
  <si>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</si>
  <si>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</si>
  <si>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</si>
  <si>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</si>
  <si>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</si>
  <si>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</si>
  <si>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</si>
  <si>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</si>
  <si>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</si>
  <si>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</si>
  <si>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</si>
  <si>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</si>
  <si>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</si>
  <si>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</si>
  <si>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</si>
  <si>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</si>
  <si>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</si>
  <si>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</si>
  <si>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</si>
  <si>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</si>
  <si>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</si>
  <si>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</si>
  <si>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</si>
  <si>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</si>
  <si>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</si>
  <si>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</si>
  <si>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</si>
  <si>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станом на 04.04.2017</t>
  </si>
  <si>
    <t>Фактичні надходження (квітень)</t>
  </si>
  <si>
    <t xml:space="preserve">Динаміка надходжень до бюджету розвитку за квітень 2017 р. </t>
  </si>
  <si>
    <r>
      <t xml:space="preserve">станом на 04.04.2017р.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</si>
  <si>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</si>
  <si>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04.04.2017</t>
    </r>
    <r>
      <rPr>
        <sz val="10"/>
        <rFont val="Times New Roman"/>
        <family val="1"/>
      </rPr>
      <t xml:space="preserve"> (тис.грн.)</t>
    </r>
  </si>
  <si>
    <t>план на січень-квітень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</si>
</sst>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 val="autoZero"/>
        <c:auto val="0"/>
        <c:lblOffset val="100"/>
        <c:tickLblSkip val="1"/>
        <c:noMultiLvlLbl val="0"/>
      </c:catAx>
      <c:valAx>
        <c:axId val="252570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5464"/>
        <c:crosses val="autoZero"/>
        <c:auto val="0"/>
        <c:lblOffset val="100"/>
        <c:tickLblSkip val="1"/>
        <c:noMultiLvlLbl val="0"/>
      </c:catAx>
      <c:valAx>
        <c:axId val="325554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46898"/>
        <c:crosses val="autoZero"/>
        <c:auto val="0"/>
        <c:lblOffset val="100"/>
        <c:tickLblSkip val="1"/>
        <c:noMultiLvlLbl val="0"/>
      </c:catAx>
      <c:valAx>
        <c:axId val="197468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квітень!$M$4:$M$22</c:f>
              <c:numCache/>
            </c:numRef>
          </c:val>
          <c:smooth val="1"/>
        </c:ser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 val="autoZero"/>
        <c:auto val="0"/>
        <c:lblOffset val="100"/>
        <c:tickLblSkip val="1"/>
        <c:noMultiLvlLbl val="0"/>
      </c:catAx>
      <c:valAx>
        <c:axId val="559948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191837"/>
        <c:axId val="39291078"/>
      </c:bar3D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1837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075383"/>
        <c:axId val="28460720"/>
      </c:bar3D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312 122,0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-105 867,2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-105 295,1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0">
        <row r="9">
          <cell r="E9">
            <v>220860</v>
          </cell>
          <cell r="F9">
            <v>162857.5</v>
          </cell>
        </row>
        <row r="19">
          <cell r="E19">
            <v>37900</v>
          </cell>
          <cell r="F19">
            <v>27776.08</v>
          </cell>
        </row>
        <row r="25">
          <cell r="E25">
            <v>9330</v>
          </cell>
          <cell r="F25">
            <v>5234.28</v>
          </cell>
        </row>
        <row r="29">
          <cell r="E29">
            <v>57890</v>
          </cell>
          <cell r="F29">
            <v>43457.55</v>
          </cell>
        </row>
        <row r="35">
          <cell r="E35">
            <v>71605.7</v>
          </cell>
          <cell r="F35">
            <v>55929.5</v>
          </cell>
        </row>
        <row r="43">
          <cell r="E43">
            <v>8100</v>
          </cell>
          <cell r="F43">
            <v>7806.86</v>
          </cell>
        </row>
        <row r="53">
          <cell r="E53">
            <v>2430</v>
          </cell>
          <cell r="F53">
            <v>1625.09</v>
          </cell>
        </row>
        <row r="67">
          <cell r="E67">
            <v>417417.1</v>
          </cell>
          <cell r="F67">
            <v>312121.97000000003</v>
          </cell>
        </row>
        <row r="76">
          <cell r="E76">
            <v>0</v>
          </cell>
          <cell r="F76">
            <v>0.11</v>
          </cell>
        </row>
        <row r="77">
          <cell r="E77">
            <v>8430</v>
          </cell>
          <cell r="F77">
            <v>291.67</v>
          </cell>
        </row>
        <row r="78">
          <cell r="E78">
            <v>8500</v>
          </cell>
          <cell r="F78">
            <v>1214.24</v>
          </cell>
        </row>
        <row r="79">
          <cell r="E79">
            <v>4</v>
          </cell>
          <cell r="F79">
            <v>3</v>
          </cell>
        </row>
        <row r="97">
          <cell r="D97">
            <v>124.47</v>
          </cell>
        </row>
      </sheetData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K6">
            <v>115948168.74999997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selection activeCell="Q44" sqref="Q44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88</v>
      </c>
      <c r="S1" s="120"/>
      <c r="T1" s="120"/>
      <c r="U1" s="120"/>
      <c r="V1" s="120"/>
      <c r="W1" s="121"/>
    </row>
    <row r="2" spans="1:23" ht="15" thickBot="1">
      <c r="A2" s="122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69">
        <f>C4-E4</f>
        <v>5.099999999999994</v>
      </c>
      <c r="E4" s="69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15.099999999999909</v>
      </c>
      <c r="N4" s="69">
        <v>4693</v>
      </c>
      <c r="O4" s="69">
        <v>4700</v>
      </c>
      <c r="P4" s="3">
        <f aca="true" t="shared" si="1" ref="P4:P22">N4/O4</f>
        <v>0.9985106382978723</v>
      </c>
      <c r="Q4" s="2">
        <f>AVERAGE(N4:N4)</f>
        <v>4693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/>
      <c r="C5" s="69"/>
      <c r="D5" s="69"/>
      <c r="E5" s="69"/>
      <c r="F5" s="69"/>
      <c r="G5" s="69"/>
      <c r="H5" s="86"/>
      <c r="I5" s="85"/>
      <c r="J5" s="85"/>
      <c r="K5" s="85"/>
      <c r="L5" s="69"/>
      <c r="M5" s="69">
        <f t="shared" si="0"/>
        <v>0</v>
      </c>
      <c r="N5" s="69"/>
      <c r="O5" s="69">
        <v>3500</v>
      </c>
      <c r="P5" s="3">
        <f t="shared" si="1"/>
        <v>0</v>
      </c>
      <c r="Q5" s="2">
        <v>4693</v>
      </c>
      <c r="R5" s="75"/>
      <c r="S5" s="69"/>
      <c r="T5" s="76"/>
      <c r="U5" s="132"/>
      <c r="V5" s="133"/>
      <c r="W5" s="74">
        <f aca="true" t="shared" si="2" ref="W5:W22">R5+S5+U5+T5+V5</f>
        <v>0</v>
      </c>
    </row>
    <row r="6" spans="1:23" ht="12.75">
      <c r="A6" s="10">
        <v>42830</v>
      </c>
      <c r="B6" s="69"/>
      <c r="C6" s="69"/>
      <c r="D6" s="69"/>
      <c r="E6" s="69"/>
      <c r="F6" s="78"/>
      <c r="G6" s="69"/>
      <c r="H6" s="87"/>
      <c r="I6" s="85"/>
      <c r="J6" s="85"/>
      <c r="K6" s="85"/>
      <c r="L6" s="85"/>
      <c r="M6" s="69">
        <f t="shared" si="0"/>
        <v>0</v>
      </c>
      <c r="N6" s="69"/>
      <c r="O6" s="69">
        <v>4500</v>
      </c>
      <c r="P6" s="3">
        <f t="shared" si="1"/>
        <v>0</v>
      </c>
      <c r="Q6" s="2">
        <v>4693</v>
      </c>
      <c r="R6" s="77"/>
      <c r="S6" s="78"/>
      <c r="T6" s="79"/>
      <c r="U6" s="134"/>
      <c r="V6" s="135"/>
      <c r="W6" s="74">
        <f t="shared" si="2"/>
        <v>0</v>
      </c>
    </row>
    <row r="7" spans="1:23" ht="12.75">
      <c r="A7" s="10">
        <v>42831</v>
      </c>
      <c r="B7" s="84"/>
      <c r="C7" s="69"/>
      <c r="D7" s="69"/>
      <c r="E7" s="69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4800</v>
      </c>
      <c r="P7" s="3">
        <f t="shared" si="1"/>
        <v>0</v>
      </c>
      <c r="Q7" s="2">
        <v>4693</v>
      </c>
      <c r="R7" s="77"/>
      <c r="S7" s="78"/>
      <c r="T7" s="79"/>
      <c r="U7" s="134"/>
      <c r="V7" s="135"/>
      <c r="W7" s="74">
        <f t="shared" si="2"/>
        <v>0</v>
      </c>
    </row>
    <row r="8" spans="1:23" ht="12.75">
      <c r="A8" s="10">
        <v>42832</v>
      </c>
      <c r="B8" s="69"/>
      <c r="C8" s="80"/>
      <c r="D8" s="80"/>
      <c r="E8" s="80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7500</v>
      </c>
      <c r="P8" s="3">
        <f t="shared" si="1"/>
        <v>0</v>
      </c>
      <c r="Q8" s="2">
        <v>4693</v>
      </c>
      <c r="R8" s="77"/>
      <c r="S8" s="78"/>
      <c r="T8" s="76"/>
      <c r="U8" s="132"/>
      <c r="V8" s="133"/>
      <c r="W8" s="74">
        <f t="shared" si="2"/>
        <v>0</v>
      </c>
    </row>
    <row r="9" spans="1:23" ht="12.75">
      <c r="A9" s="10">
        <v>42835</v>
      </c>
      <c r="B9" s="69"/>
      <c r="C9" s="80"/>
      <c r="D9" s="80"/>
      <c r="E9" s="80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3400</v>
      </c>
      <c r="P9" s="3">
        <f t="shared" si="1"/>
        <v>0</v>
      </c>
      <c r="Q9" s="2">
        <v>4693</v>
      </c>
      <c r="R9" s="77"/>
      <c r="S9" s="78"/>
      <c r="T9" s="76"/>
      <c r="U9" s="132"/>
      <c r="V9" s="133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4693</v>
      </c>
      <c r="R10" s="77"/>
      <c r="S10" s="78"/>
      <c r="T10" s="76"/>
      <c r="U10" s="132"/>
      <c r="V10" s="133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4693</v>
      </c>
      <c r="R11" s="75"/>
      <c r="S11" s="69"/>
      <c r="T11" s="76"/>
      <c r="U11" s="132"/>
      <c r="V11" s="133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4693</v>
      </c>
      <c r="R12" s="75"/>
      <c r="S12" s="69"/>
      <c r="T12" s="76"/>
      <c r="U12" s="132"/>
      <c r="V12" s="133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4693</v>
      </c>
      <c r="R13" s="75"/>
      <c r="S13" s="69"/>
      <c r="T13" s="76"/>
      <c r="U13" s="132"/>
      <c r="V13" s="133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4693</v>
      </c>
      <c r="R14" s="75"/>
      <c r="S14" s="69"/>
      <c r="T14" s="80"/>
      <c r="U14" s="132"/>
      <c r="V14" s="133"/>
      <c r="W14" s="74">
        <f t="shared" si="2"/>
        <v>0</v>
      </c>
    </row>
    <row r="15" spans="1:23" ht="12.75">
      <c r="A15" s="10">
        <v>42844</v>
      </c>
      <c r="B15" s="69"/>
      <c r="C15" s="70"/>
      <c r="D15" s="70"/>
      <c r="E15" s="70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4693</v>
      </c>
      <c r="R15" s="75"/>
      <c r="S15" s="69"/>
      <c r="T15" s="80"/>
      <c r="U15" s="132"/>
      <c r="V15" s="133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4693</v>
      </c>
      <c r="R16" s="75"/>
      <c r="S16" s="69"/>
      <c r="T16" s="80"/>
      <c r="U16" s="132"/>
      <c r="V16" s="133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4693</v>
      </c>
      <c r="R17" s="75"/>
      <c r="S17" s="69"/>
      <c r="T17" s="80"/>
      <c r="U17" s="132"/>
      <c r="V17" s="133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4693</v>
      </c>
      <c r="R18" s="75"/>
      <c r="S18" s="69"/>
      <c r="T18" s="76"/>
      <c r="U18" s="132"/>
      <c r="V18" s="133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4693</v>
      </c>
      <c r="R19" s="75"/>
      <c r="S19" s="69"/>
      <c r="T19" s="76"/>
      <c r="U19" s="132"/>
      <c r="V19" s="133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4693</v>
      </c>
      <c r="R20" s="75"/>
      <c r="S20" s="69"/>
      <c r="T20" s="76"/>
      <c r="U20" s="132"/>
      <c r="V20" s="133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4693</v>
      </c>
      <c r="R21" s="81"/>
      <c r="S21" s="80"/>
      <c r="T21" s="76"/>
      <c r="U21" s="132"/>
      <c r="V21" s="133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16200.2</v>
      </c>
      <c r="P22" s="3">
        <f t="shared" si="1"/>
        <v>0</v>
      </c>
      <c r="Q22" s="2">
        <v>4693</v>
      </c>
      <c r="R22" s="81"/>
      <c r="S22" s="80"/>
      <c r="T22" s="76"/>
      <c r="U22" s="132"/>
      <c r="V22" s="133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670.1</v>
      </c>
      <c r="C23" s="92">
        <f t="shared" si="3"/>
        <v>142.2</v>
      </c>
      <c r="D23" s="92"/>
      <c r="E23" s="92"/>
      <c r="F23" s="92">
        <f t="shared" si="3"/>
        <v>20.3</v>
      </c>
      <c r="G23" s="92">
        <f t="shared" si="3"/>
        <v>139.4</v>
      </c>
      <c r="H23" s="92">
        <f t="shared" si="3"/>
        <v>532.9</v>
      </c>
      <c r="I23" s="92">
        <f t="shared" si="3"/>
        <v>49.3</v>
      </c>
      <c r="J23" s="92">
        <f t="shared" si="3"/>
        <v>18.7</v>
      </c>
      <c r="K23" s="92">
        <f t="shared" si="3"/>
        <v>0</v>
      </c>
      <c r="L23" s="92">
        <f t="shared" si="3"/>
        <v>3105</v>
      </c>
      <c r="M23" s="91">
        <f t="shared" si="3"/>
        <v>15.099999999999909</v>
      </c>
      <c r="N23" s="91">
        <f t="shared" si="3"/>
        <v>4693</v>
      </c>
      <c r="O23" s="91">
        <f t="shared" si="3"/>
        <v>110560.2</v>
      </c>
      <c r="P23" s="93">
        <f>N23/O23</f>
        <v>0.042447463011101645</v>
      </c>
      <c r="Q23" s="2"/>
      <c r="R23" s="82">
        <f>SUM(R4:R22)</f>
        <v>124.5</v>
      </c>
      <c r="S23" s="82">
        <f>SUM(S4:S22)</f>
        <v>0</v>
      </c>
      <c r="T23" s="82">
        <f>SUM(T4:T22)</f>
        <v>0</v>
      </c>
      <c r="U23" s="138">
        <f>SUM(U4:U22)</f>
        <v>0</v>
      </c>
      <c r="V23" s="139"/>
      <c r="W23" s="82">
        <f>R23+S23+U23+T23+V23</f>
        <v>124.5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42829</v>
      </c>
      <c r="S28" s="144">
        <f>'[2]квітень'!$D$97</f>
        <v>124.47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42829</v>
      </c>
      <c r="S38" s="143">
        <f>'[3]залишки  (2)'!$K$6/1000</f>
        <v>115948.16874999997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F58" sqref="F58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90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91</v>
      </c>
      <c r="P27" s="163"/>
    </row>
    <row r="28" spans="1:16" ht="30.75" customHeight="1">
      <c r="A28" s="153"/>
      <c r="B28" s="48" t="s">
        <v>92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115948.16874999997</v>
      </c>
      <c r="B29" s="49">
        <f>'[2]квітень'!$E$77</f>
        <v>8430</v>
      </c>
      <c r="C29" s="49">
        <f>'[2]квітень'!$F$77</f>
        <v>291.67</v>
      </c>
      <c r="D29" s="49">
        <f>'[2]квітень'!$E$76</f>
        <v>0</v>
      </c>
      <c r="E29" s="49">
        <f>'[2]квітень'!$F$76</f>
        <v>0.11</v>
      </c>
      <c r="F29" s="49">
        <f>'[2]квітень'!$E$78</f>
        <v>8500</v>
      </c>
      <c r="G29" s="49">
        <f>'[2]квітень'!$F$78</f>
        <v>1214.24</v>
      </c>
      <c r="H29" s="49">
        <f>'[2]квітень'!$E$79</f>
        <v>4</v>
      </c>
      <c r="I29" s="49">
        <f>'[2]квітень'!$F$79</f>
        <v>3</v>
      </c>
      <c r="J29" s="49"/>
      <c r="K29" s="49"/>
      <c r="L29" s="63">
        <f>H29+F29+D29+J29+B29</f>
        <v>16934</v>
      </c>
      <c r="M29" s="50">
        <f>C29+E29+G29+I29</f>
        <v>1509.02</v>
      </c>
      <c r="N29" s="51">
        <f>M29-L29</f>
        <v>-15424.98</v>
      </c>
      <c r="O29" s="164">
        <f>квітень!S28</f>
        <v>124.47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'[2]квітень'!$E$9</f>
        <v>220860</v>
      </c>
      <c r="C48" s="32">
        <f>'[2]квітень'!$F$9</f>
        <v>162857.5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'[2]квітень'!$E$29</f>
        <v>57890</v>
      </c>
      <c r="C49" s="32">
        <f>'[2]квітень'!$F$29</f>
        <v>43457.55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'[2]квітень'!$E$35</f>
        <v>71605.7</v>
      </c>
      <c r="C50" s="32">
        <f>'[2]квітень'!$F$35</f>
        <v>55929.5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'[2]квітень'!$E$25</f>
        <v>9330</v>
      </c>
      <c r="C51" s="32">
        <f>'[2]квітень'!$F$25</f>
        <v>5234.28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'[2]квітень'!$E$19</f>
        <v>37900</v>
      </c>
      <c r="C52" s="32">
        <f>'[2]квітень'!$F$19</f>
        <v>27776.08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'[2]квітень'!$E$53</f>
        <v>2430</v>
      </c>
      <c r="C53" s="32">
        <f>'[2]квітень'!$F$53</f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'[2]квітень'!$E$43</f>
        <v>8100</v>
      </c>
      <c r="C54" s="32">
        <f>'[2]квітень'!$F$43</f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9301.39999999998</v>
      </c>
      <c r="C55" s="12">
        <f>C56-C48-C49-C50-C51-C52-C53-C54</f>
        <v>7435.110000000027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'[2]квітень'!$E$67</f>
        <v>417417.1</v>
      </c>
      <c r="C56" s="9">
        <f>'[2]квітень'!$F$67</f>
        <v>312121.97000000003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1214.24</v>
      </c>
    </row>
    <row r="61" spans="1:3" ht="25.5">
      <c r="A61" s="83" t="s">
        <v>56</v>
      </c>
      <c r="B61" s="9">
        <f>H29</f>
        <v>4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2017-04-04T13:39:23Z</dcterms:modified>
  <cp:category/>
  <cp:version/>
  <cp:contentType/>
  <cp:contentStatus/>
</cp:coreProperties>
</file>